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C130" i="1" l="1"/>
  <c r="H18" i="1"/>
  <c r="C137" i="1"/>
  <c r="C133" i="1"/>
  <c r="C129" i="1"/>
  <c r="H56" i="1" l="1"/>
  <c r="H45" i="1"/>
  <c r="H55" i="1"/>
  <c r="H48" i="1"/>
  <c r="H57" i="1"/>
  <c r="H52" i="1"/>
  <c r="H40" i="1"/>
  <c r="H23" i="1"/>
  <c r="H28" i="1"/>
  <c r="H35" i="1" l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<sst xmlns="http://schemas.openxmlformats.org/spreadsheetml/2006/main" count="204" uniqueCount="130">
  <si>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</si>
  <si>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</si>
  <si>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</si>
  <si>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</si>
  <si>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</si>
  <si>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</si>
  <si>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</si>
  <si>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</si>
  <si>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</si>
  <si>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</si>
  <si>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</si>
  <si>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</si>
  <si>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</si>
  <si>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</si>
  <si>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</si>
  <si>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</si>
  <si>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</si>
  <si>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</si>
  <si>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</si>
  <si>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</si>
  <si>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</si>
  <si>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</si>
  <si>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</si>
  <si>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</si>
  <si>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</si>
  <si>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</si>
  <si>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</si>
  <si>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Prevoz-covid 19</t>
  </si>
  <si>
    <t>Pogrebni troškovi</t>
  </si>
  <si>
    <t>Novčana pomoć</t>
  </si>
  <si>
    <t>Dana:05.03.2021.</t>
  </si>
  <si>
    <t>Dana 05.03.2021.godine Dom zdravlja Požarevac je izvršio plaćanje prema dobavljačima:</t>
  </si>
  <si>
    <t>Primljena i neutrošena participacija od 05.03.2021.</t>
  </si>
  <si>
    <t>JP PTT POŠTA SRBIJE</t>
  </si>
  <si>
    <t xml:space="preserve">AQVA MARIJA </t>
  </si>
  <si>
    <t>Elmot</t>
  </si>
  <si>
    <t>GrafArt</t>
  </si>
  <si>
    <t>Infolab doo</t>
  </si>
  <si>
    <t>JKP Komunalne službe</t>
  </si>
  <si>
    <t>JKP Vodovod i kanalizacija</t>
  </si>
  <si>
    <t>Lavija</t>
  </si>
  <si>
    <t>New car Service &amp; Detailing</t>
  </si>
  <si>
    <t>NID ENERGY SYSTEMS DOO</t>
  </si>
  <si>
    <t>Orion telekom doo</t>
  </si>
  <si>
    <t>PRINT SR</t>
  </si>
  <si>
    <t>Razvigor</t>
  </si>
  <si>
    <t>SaGraf</t>
  </si>
  <si>
    <t>TAJM X-RAY</t>
  </si>
  <si>
    <t>Tip Top</t>
  </si>
  <si>
    <t xml:space="preserve">TNT TEAM </t>
  </si>
  <si>
    <t>Zavod za javno zdravlje</t>
  </si>
  <si>
    <t>ZIPSOFT</t>
  </si>
  <si>
    <t>Dunav osiguranje</t>
  </si>
  <si>
    <t>Generali Osiguranje Srbija a.d.o</t>
  </si>
  <si>
    <t>Prof.211200000035</t>
  </si>
  <si>
    <t>50-21</t>
  </si>
  <si>
    <t>14/VP</t>
  </si>
  <si>
    <t>010034</t>
  </si>
  <si>
    <t>010035</t>
  </si>
  <si>
    <t>5213-2021-TU-0018</t>
  </si>
  <si>
    <t>102821</t>
  </si>
  <si>
    <t>102921</t>
  </si>
  <si>
    <t>102721</t>
  </si>
  <si>
    <t>53-1-000783-08202103</t>
  </si>
  <si>
    <t>44-1-000783-08202106</t>
  </si>
  <si>
    <t>78/2021</t>
  </si>
  <si>
    <t>104/2021</t>
  </si>
  <si>
    <t>000015</t>
  </si>
  <si>
    <t>000018</t>
  </si>
  <si>
    <t>000019</t>
  </si>
  <si>
    <t>000024</t>
  </si>
  <si>
    <t>1/2021</t>
  </si>
  <si>
    <t>UGF0228/21-0859</t>
  </si>
  <si>
    <t>3054/21</t>
  </si>
  <si>
    <t>3055/21</t>
  </si>
  <si>
    <t>3051/21</t>
  </si>
  <si>
    <t>3053/21</t>
  </si>
  <si>
    <t>3052/21</t>
  </si>
  <si>
    <t>3056/21</t>
  </si>
  <si>
    <t>3065/21</t>
  </si>
  <si>
    <t>3068/21</t>
  </si>
  <si>
    <t>3067/21</t>
  </si>
  <si>
    <t>3066/21</t>
  </si>
  <si>
    <t>3063/21</t>
  </si>
  <si>
    <t>3064/21</t>
  </si>
  <si>
    <t>3104/21</t>
  </si>
  <si>
    <t>3101/21</t>
  </si>
  <si>
    <t>3102/21</t>
  </si>
  <si>
    <t>3105/21</t>
  </si>
  <si>
    <t>3103/21</t>
  </si>
  <si>
    <t>3096/21</t>
  </si>
  <si>
    <t>3100/21</t>
  </si>
  <si>
    <t>3098/21</t>
  </si>
  <si>
    <t>3097/21</t>
  </si>
  <si>
    <t>3099/21</t>
  </si>
  <si>
    <t>3115/21</t>
  </si>
  <si>
    <t>15/21</t>
  </si>
  <si>
    <t>3121/21</t>
  </si>
  <si>
    <t>3119/21</t>
  </si>
  <si>
    <t>3118/21</t>
  </si>
  <si>
    <t>18/21</t>
  </si>
  <si>
    <t>17/21</t>
  </si>
  <si>
    <t>3120/21</t>
  </si>
  <si>
    <t>21/21</t>
  </si>
  <si>
    <t>3137/21</t>
  </si>
  <si>
    <t>20/21</t>
  </si>
  <si>
    <t>130/20</t>
  </si>
  <si>
    <t>16/21</t>
  </si>
  <si>
    <t>001/21</t>
  </si>
  <si>
    <t>4</t>
  </si>
  <si>
    <t>00002/2021</t>
  </si>
  <si>
    <t>530/2021</t>
  </si>
  <si>
    <t>21-360-000052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</si>
  <si>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</si>
  <si>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</si>
  <si>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</si>
  <si>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</si>
  <si>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</si>
  <si>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</si>
  <si>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</si>
  <si>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UKUPNO MATERIJALNI TROŠKOVI</t>
  </si>
  <si>
    <t>Neo yu-dent</t>
  </si>
  <si>
    <t>Elektroprivreda Srbije</t>
  </si>
  <si>
    <t>OT_1655/20</t>
  </si>
  <si>
    <t>OT_1663/20</t>
  </si>
  <si>
    <t>OT_1659/20</t>
  </si>
  <si>
    <t>24-4012761053-2012</t>
  </si>
  <si>
    <t>UKUPNO MATERIJALNI TROŠKOVI- ZUBNO</t>
  </si>
  <si>
    <t>UKUPNO ENERGENTI-DIREKTNA PLAĆANJA</t>
  </si>
  <si>
    <t>UKUPNO MATERIJALNI TROŠKOVI- ZUBNO 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</si>
</sst>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charset val="1"/>
    </font>
    <font>
      <sz val="10"/>
      <color rgb="FF000000"/>
      <name val="Arial"/>
    </font>
    <font>
      <b/>
      <sz val="10"/>
      <color theme="1"/>
      <name val="Arial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0" fillId="0" borderId="5" xfId="0" applyNumberFormat="1" applyFont="1" applyBorder="1" applyAlignment="1">
      <alignment wrapText="1"/>
    </xf>
    <xf numFmtId="4" fontId="11" fillId="0" borderId="7" xfId="0" applyNumberFormat="1" applyFont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4" fontId="13" fillId="0" borderId="5" xfId="0" applyNumberFormat="1" applyFont="1" applyBorder="1" applyAlignment="1">
      <alignment wrapText="1"/>
    </xf>
    <xf numFmtId="49" fontId="14" fillId="0" borderId="5" xfId="0" applyNumberFormat="1" applyFont="1" applyBorder="1" applyAlignment="1">
      <alignment wrapText="1"/>
    </xf>
    <xf numFmtId="4" fontId="12" fillId="0" borderId="5" xfId="0" applyNumberFormat="1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4" fontId="9" fillId="5" borderId="5" xfId="0" applyNumberFormat="1" applyFont="1" applyFill="1" applyBorder="1" applyAlignment="1">
      <alignment wrapText="1"/>
    </xf>
    <xf numFmtId="49" fontId="10" fillId="5" borderId="5" xfId="0" applyNumberFormat="1" applyFont="1" applyFill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7"/>
  <sheetViews>
    <sheetView tabSelected="1" topLeftCell="B122" zoomScaleNormal="100" workbookViewId="0">
      <selection activeCell="C130" sqref="C130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5" t="s">
        <v>0</v>
      </c>
      <c r="D2" s="55"/>
      <c r="E2" s="55"/>
      <c r="F2" s="55"/>
      <c r="G2" s="55"/>
    </row>
    <row r="4" spans="2:15" x14ac:dyDescent="0.25">
      <c r="B4" s="56" t="s">
        <v>1</v>
      </c>
      <c r="C4" s="56"/>
      <c r="D4" s="56"/>
    </row>
    <row r="5" spans="2:15" x14ac:dyDescent="0.25">
      <c r="B5" s="56" t="s">
        <v>7</v>
      </c>
      <c r="C5" s="56"/>
      <c r="D5" s="56"/>
    </row>
    <row r="6" spans="2:15" x14ac:dyDescent="0.25">
      <c r="B6" s="56" t="s">
        <v>8</v>
      </c>
      <c r="C6" s="56"/>
      <c r="D6" s="56"/>
    </row>
    <row r="7" spans="2:15" x14ac:dyDescent="0.25">
      <c r="I7" s="11"/>
      <c r="J7" s="11"/>
    </row>
    <row r="8" spans="2:15" x14ac:dyDescent="0.25">
      <c r="B8" s="57" t="s">
        <v>30</v>
      </c>
      <c r="C8" s="57"/>
      <c r="D8" s="57"/>
      <c r="E8" s="57"/>
      <c r="F8" s="57"/>
      <c r="G8" s="57"/>
      <c r="H8" s="5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62" t="s">
        <v>22</v>
      </c>
      <c r="C11" s="63"/>
      <c r="D11" s="63"/>
      <c r="E11" s="63"/>
      <c r="F11" s="64"/>
      <c r="G11" s="2" t="s">
        <v>5</v>
      </c>
      <c r="H11" s="2" t="s">
        <v>6</v>
      </c>
      <c r="I11" s="11"/>
      <c r="J11" s="11"/>
      <c r="K11" s="58"/>
      <c r="L11" s="58"/>
      <c r="M11" s="58"/>
      <c r="N11" s="58"/>
      <c r="O11" s="58"/>
    </row>
    <row r="12" spans="2:15" x14ac:dyDescent="0.25">
      <c r="B12" s="60" t="s">
        <v>20</v>
      </c>
      <c r="C12" s="60"/>
      <c r="D12" s="60"/>
      <c r="E12" s="60"/>
      <c r="F12" s="60"/>
      <c r="G12" s="14">
        <v>44260</v>
      </c>
      <c r="H12" s="23">
        <v>3390487.05</v>
      </c>
      <c r="I12" s="11"/>
      <c r="J12" s="11"/>
      <c r="K12" s="9"/>
      <c r="L12" s="9"/>
      <c r="M12" s="9"/>
      <c r="N12" s="9"/>
      <c r="O12" s="9"/>
    </row>
    <row r="13" spans="2:15" x14ac:dyDescent="0.25">
      <c r="B13" s="59" t="s">
        <v>9</v>
      </c>
      <c r="C13" s="59"/>
      <c r="D13" s="59"/>
      <c r="E13" s="59"/>
      <c r="F13" s="59"/>
      <c r="G13" s="24">
        <v>44260</v>
      </c>
      <c r="H13" s="3">
        <f>H14+H29-H36-H50</f>
        <v>1968965.28</v>
      </c>
      <c r="I13" s="11"/>
      <c r="J13" s="11"/>
      <c r="K13" s="9"/>
      <c r="L13" s="9"/>
      <c r="M13" s="9"/>
      <c r="N13" s="9"/>
      <c r="O13" s="9"/>
    </row>
    <row r="14" spans="2:15" x14ac:dyDescent="0.25">
      <c r="B14" s="61" t="s">
        <v>23</v>
      </c>
      <c r="C14" s="61"/>
      <c r="D14" s="61"/>
      <c r="E14" s="61"/>
      <c r="F14" s="61"/>
      <c r="G14" s="16">
        <v>44260</v>
      </c>
      <c r="H14" s="4">
        <f>H15+H16+H17+H18+H19+H20+H21+H22+H23+H24+H25+H26+H27+H28</f>
        <v>6566974.6299999999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49" t="s">
        <v>10</v>
      </c>
      <c r="C15" s="50"/>
      <c r="D15" s="50"/>
      <c r="E15" s="50"/>
      <c r="F15" s="51"/>
      <c r="G15" s="12"/>
      <c r="H15" s="15">
        <v>0</v>
      </c>
      <c r="I15" s="11"/>
      <c r="J15" s="11"/>
      <c r="K15" s="8"/>
    </row>
    <row r="16" spans="2:15" x14ac:dyDescent="0.25">
      <c r="B16" s="49" t="s">
        <v>26</v>
      </c>
      <c r="C16" s="50"/>
      <c r="D16" s="50"/>
      <c r="E16" s="50"/>
      <c r="F16" s="51"/>
      <c r="G16" s="12"/>
      <c r="H16" s="15">
        <v>0</v>
      </c>
      <c r="I16" s="11"/>
      <c r="J16" s="11"/>
      <c r="K16" s="8"/>
    </row>
    <row r="17" spans="2:13" x14ac:dyDescent="0.25">
      <c r="B17" s="49" t="s">
        <v>29</v>
      </c>
      <c r="C17" s="50"/>
      <c r="D17" s="50"/>
      <c r="E17" s="50"/>
      <c r="F17" s="51"/>
      <c r="G17" s="12"/>
      <c r="H17" s="15">
        <v>0</v>
      </c>
      <c r="I17" s="11"/>
      <c r="J17" s="11"/>
      <c r="K17" s="8"/>
    </row>
    <row r="18" spans="2:13" x14ac:dyDescent="0.25">
      <c r="B18" s="49" t="s">
        <v>11</v>
      </c>
      <c r="C18" s="50"/>
      <c r="D18" s="50"/>
      <c r="E18" s="50"/>
      <c r="F18" s="51"/>
      <c r="G18" s="12"/>
      <c r="H18" s="10">
        <f>1068667-8888.88-0.2+1068667-1202188.82-22889-526-31212.28-5544.78+1068667-25000</f>
        <v>1909751.0399999998</v>
      </c>
      <c r="I18" s="11"/>
      <c r="J18" s="11"/>
      <c r="K18" s="8"/>
      <c r="L18" s="8"/>
    </row>
    <row r="19" spans="2:13" x14ac:dyDescent="0.25">
      <c r="B19" s="49" t="s">
        <v>27</v>
      </c>
      <c r="C19" s="50"/>
      <c r="D19" s="50"/>
      <c r="E19" s="50"/>
      <c r="F19" s="51"/>
      <c r="G19" s="12"/>
      <c r="H19" s="10">
        <v>0</v>
      </c>
      <c r="I19" s="11"/>
      <c r="J19" s="11"/>
      <c r="K19" s="8"/>
      <c r="L19" s="8"/>
    </row>
    <row r="20" spans="2:13" x14ac:dyDescent="0.25">
      <c r="B20" s="49" t="s">
        <v>12</v>
      </c>
      <c r="C20" s="50"/>
      <c r="D20" s="50"/>
      <c r="E20" s="50"/>
      <c r="F20" s="51"/>
      <c r="G20" s="12"/>
      <c r="H20" s="10">
        <v>0</v>
      </c>
      <c r="I20" s="11"/>
      <c r="J20" s="11"/>
    </row>
    <row r="21" spans="2:13" x14ac:dyDescent="0.25">
      <c r="B21" s="49" t="s">
        <v>19</v>
      </c>
      <c r="C21" s="50"/>
      <c r="D21" s="50"/>
      <c r="E21" s="50"/>
      <c r="F21" s="51"/>
      <c r="G21" s="12"/>
      <c r="H21" s="10">
        <v>0</v>
      </c>
      <c r="I21" s="11"/>
      <c r="J21" s="11"/>
    </row>
    <row r="22" spans="2:13" x14ac:dyDescent="0.25">
      <c r="B22" s="49" t="s">
        <v>2</v>
      </c>
      <c r="C22" s="50"/>
      <c r="D22" s="50"/>
      <c r="E22" s="50"/>
      <c r="F22" s="51"/>
      <c r="G22" s="12"/>
      <c r="H22" s="10">
        <v>272556.59999999998</v>
      </c>
      <c r="I22" s="11"/>
      <c r="J22" s="11"/>
    </row>
    <row r="23" spans="2:13" x14ac:dyDescent="0.25">
      <c r="B23" s="49" t="s">
        <v>3</v>
      </c>
      <c r="C23" s="50"/>
      <c r="D23" s="50"/>
      <c r="E23" s="50"/>
      <c r="F23" s="51"/>
      <c r="G23" s="12"/>
      <c r="H23" s="10">
        <f>829692.4+746204.63</f>
        <v>1575897.03</v>
      </c>
      <c r="I23" s="11"/>
      <c r="J23" s="11"/>
    </row>
    <row r="24" spans="2:13" x14ac:dyDescent="0.25">
      <c r="B24" s="49" t="s">
        <v>13</v>
      </c>
      <c r="C24" s="50"/>
      <c r="D24" s="50"/>
      <c r="E24" s="50"/>
      <c r="F24" s="51"/>
      <c r="G24" s="12"/>
      <c r="H24" s="10">
        <v>1098916.67</v>
      </c>
      <c r="I24" s="11"/>
      <c r="J24" s="11"/>
      <c r="K24" s="11"/>
      <c r="L24" s="8"/>
    </row>
    <row r="25" spans="2:13" x14ac:dyDescent="0.25">
      <c r="B25" s="49" t="s">
        <v>25</v>
      </c>
      <c r="C25" s="50"/>
      <c r="D25" s="50"/>
      <c r="E25" s="50"/>
      <c r="F25" s="51"/>
      <c r="G25" s="12"/>
      <c r="H25" s="10">
        <v>0</v>
      </c>
      <c r="I25" s="11"/>
      <c r="J25" s="11"/>
      <c r="K25" s="11"/>
      <c r="L25" s="8"/>
    </row>
    <row r="26" spans="2:13" x14ac:dyDescent="0.25">
      <c r="B26" s="49" t="s">
        <v>14</v>
      </c>
      <c r="C26" s="50"/>
      <c r="D26" s="50"/>
      <c r="E26" s="50"/>
      <c r="F26" s="51"/>
      <c r="G26" s="12"/>
      <c r="H26" s="10">
        <v>0</v>
      </c>
      <c r="I26" s="11"/>
      <c r="J26" s="11"/>
      <c r="K26" s="8"/>
    </row>
    <row r="27" spans="2:13" x14ac:dyDescent="0.25">
      <c r="B27" s="49" t="s">
        <v>15</v>
      </c>
      <c r="C27" s="50"/>
      <c r="D27" s="50"/>
      <c r="E27" s="50"/>
      <c r="F27" s="51"/>
      <c r="G27" s="12"/>
      <c r="H27" s="10">
        <v>1674189.85</v>
      </c>
      <c r="I27" s="11"/>
      <c r="J27" s="11"/>
      <c r="K27" s="8"/>
      <c r="L27" s="8"/>
    </row>
    <row r="28" spans="2:13" x14ac:dyDescent="0.25">
      <c r="B28" s="49" t="s">
        <v>32</v>
      </c>
      <c r="C28" s="50"/>
      <c r="D28" s="50"/>
      <c r="E28" s="50"/>
      <c r="F28" s="51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</f>
        <v>35663.440000000002</v>
      </c>
      <c r="I28" s="11"/>
      <c r="J28" s="11"/>
      <c r="K28" s="8"/>
      <c r="L28" s="8"/>
    </row>
    <row r="29" spans="2:13" x14ac:dyDescent="0.25">
      <c r="B29" s="52" t="s">
        <v>24</v>
      </c>
      <c r="C29" s="53"/>
      <c r="D29" s="53"/>
      <c r="E29" s="53"/>
      <c r="F29" s="54"/>
      <c r="G29" s="16">
        <v>44260</v>
      </c>
      <c r="H29" s="4">
        <f>H30+H31+H32+H33+H34+H35</f>
        <v>1711731.03</v>
      </c>
      <c r="I29" s="11"/>
      <c r="J29" s="11"/>
      <c r="K29" s="8"/>
    </row>
    <row r="30" spans="2:13" x14ac:dyDescent="0.25">
      <c r="B30" s="49" t="s">
        <v>10</v>
      </c>
      <c r="C30" s="50"/>
      <c r="D30" s="50"/>
      <c r="E30" s="50"/>
      <c r="F30" s="51"/>
      <c r="G30" s="2"/>
      <c r="H30" s="15">
        <v>0</v>
      </c>
      <c r="I30" s="11"/>
      <c r="J30" s="11"/>
      <c r="K30" s="8"/>
    </row>
    <row r="31" spans="2:13" x14ac:dyDescent="0.25">
      <c r="B31" s="49" t="s">
        <v>11</v>
      </c>
      <c r="C31" s="50"/>
      <c r="D31" s="50"/>
      <c r="E31" s="50"/>
      <c r="F31" s="51"/>
      <c r="G31" s="2"/>
      <c r="H31" s="10">
        <f>135083.33+135083.33-149724.79+135083.33</f>
        <v>255525.19999999995</v>
      </c>
      <c r="I31" s="27"/>
      <c r="J31" s="11"/>
      <c r="K31" s="8"/>
    </row>
    <row r="32" spans="2:13" x14ac:dyDescent="0.25">
      <c r="B32" s="49" t="s">
        <v>13</v>
      </c>
      <c r="C32" s="50"/>
      <c r="D32" s="50"/>
      <c r="E32" s="50"/>
      <c r="F32" s="51"/>
      <c r="G32" s="2"/>
      <c r="H32" s="10">
        <v>40250</v>
      </c>
      <c r="I32" s="11"/>
      <c r="J32" s="11"/>
      <c r="K32" s="8"/>
      <c r="L32" s="8"/>
      <c r="M32" s="8"/>
    </row>
    <row r="33" spans="2:12" x14ac:dyDescent="0.25">
      <c r="B33" s="49" t="s">
        <v>14</v>
      </c>
      <c r="C33" s="50"/>
      <c r="D33" s="50"/>
      <c r="E33" s="50"/>
      <c r="F33" s="51"/>
      <c r="G33" s="2"/>
      <c r="H33" s="10">
        <v>0</v>
      </c>
      <c r="I33" s="11"/>
      <c r="J33" s="11"/>
    </row>
    <row r="34" spans="2:12" x14ac:dyDescent="0.25">
      <c r="B34" s="49" t="s">
        <v>15</v>
      </c>
      <c r="C34" s="50"/>
      <c r="D34" s="50"/>
      <c r="E34" s="50"/>
      <c r="F34" s="51"/>
      <c r="G34" s="2"/>
      <c r="H34" s="10">
        <v>1381120.83</v>
      </c>
      <c r="I34" s="11"/>
      <c r="J34" s="11"/>
    </row>
    <row r="35" spans="2:12" x14ac:dyDescent="0.25">
      <c r="B35" s="49" t="s">
        <v>32</v>
      </c>
      <c r="C35" s="50"/>
      <c r="D35" s="50"/>
      <c r="E35" s="50"/>
      <c r="F35" s="51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</f>
        <v>34835</v>
      </c>
      <c r="I35" s="11"/>
      <c r="J35" s="11"/>
    </row>
    <row r="36" spans="2:12" x14ac:dyDescent="0.25">
      <c r="B36" s="68" t="s">
        <v>16</v>
      </c>
      <c r="C36" s="69"/>
      <c r="D36" s="69"/>
      <c r="E36" s="69"/>
      <c r="F36" s="70"/>
      <c r="G36" s="17">
        <v>44260</v>
      </c>
      <c r="H36" s="5">
        <f>SUM(H37:H48)</f>
        <v>4713262.87</v>
      </c>
      <c r="I36" s="11"/>
      <c r="J36" s="11"/>
    </row>
    <row r="37" spans="2:12" x14ac:dyDescent="0.25">
      <c r="B37" s="49" t="s">
        <v>10</v>
      </c>
      <c r="C37" s="50"/>
      <c r="D37" s="50"/>
      <c r="E37" s="50"/>
      <c r="F37" s="51"/>
      <c r="G37" s="13"/>
      <c r="H37" s="15">
        <v>0</v>
      </c>
      <c r="I37" s="11"/>
      <c r="J37" s="11"/>
    </row>
    <row r="38" spans="2:12" x14ac:dyDescent="0.25">
      <c r="B38" s="49" t="s">
        <v>26</v>
      </c>
      <c r="C38" s="50"/>
      <c r="D38" s="50"/>
      <c r="E38" s="50"/>
      <c r="F38" s="51"/>
      <c r="G38" s="13"/>
      <c r="H38" s="15">
        <v>0</v>
      </c>
      <c r="I38" s="11"/>
      <c r="J38" s="11"/>
    </row>
    <row r="39" spans="2:12" x14ac:dyDescent="0.25">
      <c r="B39" s="49" t="s">
        <v>29</v>
      </c>
      <c r="C39" s="50"/>
      <c r="D39" s="50"/>
      <c r="E39" s="50"/>
      <c r="F39" s="51"/>
      <c r="G39" s="13"/>
      <c r="H39" s="15">
        <v>0</v>
      </c>
      <c r="I39" s="11"/>
      <c r="J39" s="11"/>
    </row>
    <row r="40" spans="2:12" x14ac:dyDescent="0.25">
      <c r="B40" s="49" t="s">
        <v>11</v>
      </c>
      <c r="C40" s="50"/>
      <c r="D40" s="50"/>
      <c r="E40" s="50"/>
      <c r="F40" s="51"/>
      <c r="G40" s="13"/>
      <c r="H40" s="15">
        <f>544722.82+4919.53+713033.48</f>
        <v>1262675.83</v>
      </c>
      <c r="I40" s="11"/>
      <c r="J40" s="11"/>
      <c r="L40" s="8"/>
    </row>
    <row r="41" spans="2:12" x14ac:dyDescent="0.25">
      <c r="B41" s="49" t="s">
        <v>27</v>
      </c>
      <c r="C41" s="50"/>
      <c r="D41" s="50"/>
      <c r="E41" s="50"/>
      <c r="F41" s="51"/>
      <c r="G41" s="13"/>
      <c r="H41" s="15">
        <v>0</v>
      </c>
      <c r="I41" s="11"/>
      <c r="J41" s="11"/>
      <c r="L41" s="8"/>
    </row>
    <row r="42" spans="2:12" x14ac:dyDescent="0.25">
      <c r="B42" s="49" t="s">
        <v>12</v>
      </c>
      <c r="C42" s="50"/>
      <c r="D42" s="50"/>
      <c r="E42" s="50"/>
      <c r="F42" s="51"/>
      <c r="G42" s="13"/>
      <c r="H42" s="10">
        <v>0</v>
      </c>
      <c r="I42" s="11"/>
      <c r="J42" s="11"/>
    </row>
    <row r="43" spans="2:12" x14ac:dyDescent="0.25">
      <c r="B43" s="49" t="s">
        <v>19</v>
      </c>
      <c r="C43" s="50"/>
      <c r="D43" s="50"/>
      <c r="E43" s="50"/>
      <c r="F43" s="51"/>
      <c r="G43" s="13"/>
      <c r="H43" s="10">
        <v>0</v>
      </c>
      <c r="I43" s="11"/>
      <c r="J43" s="11"/>
      <c r="L43" s="8"/>
    </row>
    <row r="44" spans="2:12" x14ac:dyDescent="0.25">
      <c r="B44" s="49" t="s">
        <v>2</v>
      </c>
      <c r="C44" s="50"/>
      <c r="D44" s="50"/>
      <c r="E44" s="50"/>
      <c r="F44" s="51"/>
      <c r="G44" s="13"/>
      <c r="H44" s="10">
        <v>0</v>
      </c>
      <c r="I44" s="11"/>
      <c r="J44" s="11"/>
    </row>
    <row r="45" spans="2:12" x14ac:dyDescent="0.25">
      <c r="B45" s="49" t="s">
        <v>3</v>
      </c>
      <c r="C45" s="50"/>
      <c r="D45" s="50"/>
      <c r="E45" s="50"/>
      <c r="F45" s="51"/>
      <c r="G45" s="13"/>
      <c r="H45" s="10">
        <f>746204.63</f>
        <v>746204.63</v>
      </c>
      <c r="I45" s="11"/>
      <c r="J45" s="11"/>
    </row>
    <row r="46" spans="2:12" x14ac:dyDescent="0.25">
      <c r="B46" s="49" t="s">
        <v>13</v>
      </c>
      <c r="C46" s="50"/>
      <c r="D46" s="50"/>
      <c r="E46" s="50"/>
      <c r="F46" s="51"/>
      <c r="G46" s="13"/>
      <c r="H46" s="10">
        <v>1030192.56</v>
      </c>
      <c r="I46" s="11"/>
      <c r="J46" s="11"/>
    </row>
    <row r="47" spans="2:12" x14ac:dyDescent="0.25">
      <c r="B47" s="49" t="s">
        <v>14</v>
      </c>
      <c r="C47" s="50"/>
      <c r="D47" s="50"/>
      <c r="E47" s="50"/>
      <c r="F47" s="51"/>
      <c r="G47" s="13"/>
      <c r="H47" s="10">
        <v>0</v>
      </c>
      <c r="I47" s="11"/>
      <c r="J47" s="11"/>
    </row>
    <row r="48" spans="2:12" x14ac:dyDescent="0.25">
      <c r="B48" s="49" t="s">
        <v>15</v>
      </c>
      <c r="C48" s="50"/>
      <c r="D48" s="50"/>
      <c r="E48" s="50"/>
      <c r="F48" s="51"/>
      <c r="G48" s="13"/>
      <c r="H48" s="10">
        <f>590626.52+590626.52+492936.81</f>
        <v>1674189.85</v>
      </c>
      <c r="I48" s="11"/>
      <c r="J48" s="11"/>
      <c r="K48" s="8"/>
    </row>
    <row r="49" spans="2:12" x14ac:dyDescent="0.25">
      <c r="B49" s="49" t="s">
        <v>28</v>
      </c>
      <c r="C49" s="50"/>
      <c r="D49" s="50"/>
      <c r="E49" s="50"/>
      <c r="F49" s="51"/>
      <c r="G49" s="13"/>
      <c r="H49" s="10">
        <v>0</v>
      </c>
      <c r="I49" s="11"/>
      <c r="J49" s="11"/>
      <c r="K49" s="8"/>
    </row>
    <row r="50" spans="2:12" x14ac:dyDescent="0.25">
      <c r="B50" s="68" t="s">
        <v>21</v>
      </c>
      <c r="C50" s="69"/>
      <c r="D50" s="69"/>
      <c r="E50" s="69"/>
      <c r="F50" s="70"/>
      <c r="G50" s="17">
        <v>44260</v>
      </c>
      <c r="H50" s="5">
        <f>SUM(H51:H55)</f>
        <v>1596477.51</v>
      </c>
      <c r="I50" s="11"/>
      <c r="J50" s="11"/>
    </row>
    <row r="51" spans="2:12" x14ac:dyDescent="0.25">
      <c r="B51" s="49" t="s">
        <v>10</v>
      </c>
      <c r="C51" s="50"/>
      <c r="D51" s="50"/>
      <c r="E51" s="50"/>
      <c r="F51" s="51"/>
      <c r="G51" s="2"/>
      <c r="H51" s="15">
        <v>0</v>
      </c>
      <c r="I51" s="11"/>
      <c r="J51" s="11"/>
    </row>
    <row r="52" spans="2:12" x14ac:dyDescent="0.25">
      <c r="B52" s="49" t="s">
        <v>11</v>
      </c>
      <c r="C52" s="50"/>
      <c r="D52" s="50"/>
      <c r="E52" s="50"/>
      <c r="F52" s="51"/>
      <c r="G52" s="2"/>
      <c r="H52" s="15">
        <f>58476.67+89080</f>
        <v>147556.66999999998</v>
      </c>
      <c r="I52" s="11"/>
      <c r="J52" s="11"/>
    </row>
    <row r="53" spans="2:12" x14ac:dyDescent="0.25">
      <c r="B53" s="49" t="s">
        <v>13</v>
      </c>
      <c r="C53" s="50"/>
      <c r="D53" s="50"/>
      <c r="E53" s="50"/>
      <c r="F53" s="51"/>
      <c r="G53" s="2"/>
      <c r="H53" s="10">
        <v>67800</v>
      </c>
      <c r="I53" s="11"/>
      <c r="J53" s="11"/>
    </row>
    <row r="54" spans="2:12" x14ac:dyDescent="0.25">
      <c r="B54" s="49" t="s">
        <v>14</v>
      </c>
      <c r="C54" s="50"/>
      <c r="D54" s="50"/>
      <c r="E54" s="50"/>
      <c r="F54" s="51"/>
      <c r="G54" s="2"/>
      <c r="H54" s="3">
        <v>0</v>
      </c>
      <c r="I54" s="11"/>
      <c r="J54" s="11"/>
      <c r="K54" s="8"/>
    </row>
    <row r="55" spans="2:12" x14ac:dyDescent="0.25">
      <c r="B55" s="49" t="s">
        <v>15</v>
      </c>
      <c r="C55" s="50"/>
      <c r="D55" s="50"/>
      <c r="E55" s="50"/>
      <c r="F55" s="51"/>
      <c r="G55" s="2"/>
      <c r="H55" s="10">
        <f>888184+197623.58+295313.26</f>
        <v>1381120.84</v>
      </c>
      <c r="I55" s="11"/>
      <c r="J55" s="11"/>
    </row>
    <row r="56" spans="2:12" x14ac:dyDescent="0.25">
      <c r="B56" s="71" t="s">
        <v>18</v>
      </c>
      <c r="C56" s="72"/>
      <c r="D56" s="72"/>
      <c r="E56" s="72"/>
      <c r="F56" s="73"/>
      <c r="G56" s="18">
        <v>44260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+170536.62+533097.78+268076.01+443238.38+5217.78+10412.22</f>
        <v>1437151.7699999996</v>
      </c>
      <c r="I56" s="11"/>
      <c r="L56" s="8"/>
    </row>
    <row r="57" spans="2:12" x14ac:dyDescent="0.25">
      <c r="B57" s="49" t="s">
        <v>17</v>
      </c>
      <c r="C57" s="50"/>
      <c r="D57" s="50"/>
      <c r="E57" s="50"/>
      <c r="F57" s="51"/>
      <c r="G57" s="26"/>
      <c r="H57" s="3">
        <f>5217.78+10412.22</f>
        <v>15630</v>
      </c>
      <c r="I57" s="11"/>
      <c r="J57" s="11"/>
    </row>
    <row r="58" spans="2:12" x14ac:dyDescent="0.25">
      <c r="B58" s="65" t="s">
        <v>4</v>
      </c>
      <c r="C58" s="66"/>
      <c r="D58" s="66"/>
      <c r="E58" s="66"/>
      <c r="F58" s="67"/>
      <c r="G58" s="2"/>
      <c r="H58" s="7">
        <f>H14+H29-H36-H50+H56-H57</f>
        <v>3390487.05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  <row r="62" spans="2:12" x14ac:dyDescent="0.25">
      <c r="B62" s="28" t="s">
        <v>33</v>
      </c>
      <c r="C62" s="32">
        <v>1500</v>
      </c>
      <c r="D62" s="33" t="s">
        <v>54</v>
      </c>
    </row>
    <row r="63" spans="2:12" x14ac:dyDescent="0.25">
      <c r="B63" s="29" t="s">
        <v>34</v>
      </c>
      <c r="C63" s="34">
        <v>12390</v>
      </c>
      <c r="D63" s="35" t="s">
        <v>55</v>
      </c>
    </row>
    <row r="64" spans="2:12" x14ac:dyDescent="0.25">
      <c r="B64" s="30" t="s">
        <v>35</v>
      </c>
      <c r="C64" s="32">
        <v>700</v>
      </c>
      <c r="D64" s="36" t="s">
        <v>56</v>
      </c>
    </row>
    <row r="65" spans="2:4" x14ac:dyDescent="0.25">
      <c r="B65" s="30" t="s">
        <v>36</v>
      </c>
      <c r="C65" s="32">
        <v>15854.4</v>
      </c>
      <c r="D65" s="37" t="s">
        <v>57</v>
      </c>
    </row>
    <row r="66" spans="2:4" x14ac:dyDescent="0.25">
      <c r="B66" s="30" t="s">
        <v>36</v>
      </c>
      <c r="C66" s="32">
        <v>5820</v>
      </c>
      <c r="D66" s="37" t="s">
        <v>58</v>
      </c>
    </row>
    <row r="67" spans="2:4" x14ac:dyDescent="0.25">
      <c r="B67" s="30" t="s">
        <v>37</v>
      </c>
      <c r="C67" s="32">
        <v>90000</v>
      </c>
      <c r="D67" s="37" t="s">
        <v>59</v>
      </c>
    </row>
    <row r="68" spans="2:4" x14ac:dyDescent="0.25">
      <c r="B68" s="30" t="s">
        <v>38</v>
      </c>
      <c r="C68" s="32">
        <v>36585.279999999999</v>
      </c>
      <c r="D68" s="37" t="s">
        <v>60</v>
      </c>
    </row>
    <row r="69" spans="2:4" x14ac:dyDescent="0.25">
      <c r="B69" s="30" t="s">
        <v>38</v>
      </c>
      <c r="C69" s="32">
        <v>337.8</v>
      </c>
      <c r="D69" s="37" t="s">
        <v>61</v>
      </c>
    </row>
    <row r="70" spans="2:4" x14ac:dyDescent="0.25">
      <c r="B70" s="30" t="s">
        <v>38</v>
      </c>
      <c r="C70" s="32">
        <v>27188.7</v>
      </c>
      <c r="D70" s="37" t="s">
        <v>62</v>
      </c>
    </row>
    <row r="71" spans="2:4" x14ac:dyDescent="0.25">
      <c r="B71" s="30" t="s">
        <v>39</v>
      </c>
      <c r="C71" s="32">
        <v>52197.23</v>
      </c>
      <c r="D71" s="37" t="s">
        <v>63</v>
      </c>
    </row>
    <row r="72" spans="2:4" x14ac:dyDescent="0.25">
      <c r="B72" s="30" t="s">
        <v>39</v>
      </c>
      <c r="C72" s="32">
        <v>32034.83</v>
      </c>
      <c r="D72" s="37" t="s">
        <v>64</v>
      </c>
    </row>
    <row r="73" spans="2:4" x14ac:dyDescent="0.25">
      <c r="B73" s="30" t="s">
        <v>40</v>
      </c>
      <c r="C73" s="32">
        <v>8400</v>
      </c>
      <c r="D73" s="37" t="s">
        <v>65</v>
      </c>
    </row>
    <row r="74" spans="2:4" x14ac:dyDescent="0.25">
      <c r="B74" s="30" t="s">
        <v>40</v>
      </c>
      <c r="C74" s="32">
        <v>8400</v>
      </c>
      <c r="D74" s="37" t="s">
        <v>66</v>
      </c>
    </row>
    <row r="75" spans="2:4" x14ac:dyDescent="0.25">
      <c r="B75" s="30" t="s">
        <v>41</v>
      </c>
      <c r="C75" s="32">
        <v>11000</v>
      </c>
      <c r="D75" s="37" t="s">
        <v>67</v>
      </c>
    </row>
    <row r="76" spans="2:4" x14ac:dyDescent="0.25">
      <c r="B76" s="30" t="s">
        <v>41</v>
      </c>
      <c r="C76" s="32">
        <v>18000</v>
      </c>
      <c r="D76" s="37" t="s">
        <v>68</v>
      </c>
    </row>
    <row r="77" spans="2:4" x14ac:dyDescent="0.25">
      <c r="B77" s="30" t="s">
        <v>41</v>
      </c>
      <c r="C77" s="32">
        <v>7500</v>
      </c>
      <c r="D77" s="37" t="s">
        <v>69</v>
      </c>
    </row>
    <row r="78" spans="2:4" x14ac:dyDescent="0.25">
      <c r="B78" s="30" t="s">
        <v>41</v>
      </c>
      <c r="C78" s="32">
        <v>15000</v>
      </c>
      <c r="D78" s="37" t="s">
        <v>70</v>
      </c>
    </row>
    <row r="79" spans="2:4" x14ac:dyDescent="0.25">
      <c r="B79" s="30" t="s">
        <v>42</v>
      </c>
      <c r="C79" s="32">
        <v>78560</v>
      </c>
      <c r="D79" s="37" t="s">
        <v>71</v>
      </c>
    </row>
    <row r="80" spans="2:4" x14ac:dyDescent="0.25">
      <c r="B80" s="30" t="s">
        <v>43</v>
      </c>
      <c r="C80" s="32">
        <v>1798.8</v>
      </c>
      <c r="D80" s="37" t="s">
        <v>72</v>
      </c>
    </row>
    <row r="81" spans="2:4" x14ac:dyDescent="0.25">
      <c r="B81" s="30" t="s">
        <v>44</v>
      </c>
      <c r="C81" s="32">
        <v>15500</v>
      </c>
      <c r="D81" s="37" t="s">
        <v>73</v>
      </c>
    </row>
    <row r="82" spans="2:4" x14ac:dyDescent="0.25">
      <c r="B82" s="30" t="s">
        <v>44</v>
      </c>
      <c r="C82" s="32">
        <v>1500</v>
      </c>
      <c r="D82" s="37" t="s">
        <v>74</v>
      </c>
    </row>
    <row r="83" spans="2:4" x14ac:dyDescent="0.25">
      <c r="B83" s="30" t="s">
        <v>44</v>
      </c>
      <c r="C83" s="32">
        <v>9500</v>
      </c>
      <c r="D83" s="37" t="s">
        <v>75</v>
      </c>
    </row>
    <row r="84" spans="2:4" x14ac:dyDescent="0.25">
      <c r="B84" s="30" t="s">
        <v>44</v>
      </c>
      <c r="C84" s="32">
        <v>12000</v>
      </c>
      <c r="D84" s="37" t="s">
        <v>76</v>
      </c>
    </row>
    <row r="85" spans="2:4" x14ac:dyDescent="0.25">
      <c r="B85" s="30" t="s">
        <v>44</v>
      </c>
      <c r="C85" s="32">
        <v>18760</v>
      </c>
      <c r="D85" s="37" t="s">
        <v>77</v>
      </c>
    </row>
    <row r="86" spans="2:4" x14ac:dyDescent="0.25">
      <c r="B86" s="30" t="s">
        <v>44</v>
      </c>
      <c r="C86" s="32">
        <v>1260</v>
      </c>
      <c r="D86" s="37" t="s">
        <v>78</v>
      </c>
    </row>
    <row r="87" spans="2:4" x14ac:dyDescent="0.25">
      <c r="B87" s="30" t="s">
        <v>44</v>
      </c>
      <c r="C87" s="32">
        <v>2500</v>
      </c>
      <c r="D87" s="37" t="s">
        <v>79</v>
      </c>
    </row>
    <row r="88" spans="2:4" x14ac:dyDescent="0.25">
      <c r="B88" s="30" t="s">
        <v>44</v>
      </c>
      <c r="C88" s="32">
        <v>1500</v>
      </c>
      <c r="D88" s="37" t="s">
        <v>80</v>
      </c>
    </row>
    <row r="89" spans="2:4" x14ac:dyDescent="0.25">
      <c r="B89" s="30" t="s">
        <v>44</v>
      </c>
      <c r="C89" s="32">
        <v>2000</v>
      </c>
      <c r="D89" s="37" t="s">
        <v>81</v>
      </c>
    </row>
    <row r="90" spans="2:4" x14ac:dyDescent="0.25">
      <c r="B90" s="30" t="s">
        <v>44</v>
      </c>
      <c r="C90" s="32">
        <v>1260</v>
      </c>
      <c r="D90" s="37" t="s">
        <v>82</v>
      </c>
    </row>
    <row r="91" spans="2:4" x14ac:dyDescent="0.25">
      <c r="B91" s="30" t="s">
        <v>44</v>
      </c>
      <c r="C91" s="32">
        <v>2000</v>
      </c>
      <c r="D91" s="37" t="s">
        <v>83</v>
      </c>
    </row>
    <row r="92" spans="2:4" x14ac:dyDescent="0.25">
      <c r="B92" s="30" t="s">
        <v>44</v>
      </c>
      <c r="C92" s="32">
        <v>2000</v>
      </c>
      <c r="D92" s="37" t="s">
        <v>84</v>
      </c>
    </row>
    <row r="93" spans="2:4" x14ac:dyDescent="0.25">
      <c r="B93" s="30" t="s">
        <v>44</v>
      </c>
      <c r="C93" s="32">
        <v>3000</v>
      </c>
      <c r="D93" s="37" t="s">
        <v>85</v>
      </c>
    </row>
    <row r="94" spans="2:4" x14ac:dyDescent="0.25">
      <c r="B94" s="30" t="s">
        <v>44</v>
      </c>
      <c r="C94" s="32">
        <v>5500</v>
      </c>
      <c r="D94" s="37" t="s">
        <v>86</v>
      </c>
    </row>
    <row r="95" spans="2:4" x14ac:dyDescent="0.25">
      <c r="B95" s="30" t="s">
        <v>44</v>
      </c>
      <c r="C95" s="32">
        <v>2500</v>
      </c>
      <c r="D95" s="37" t="s">
        <v>87</v>
      </c>
    </row>
    <row r="96" spans="2:4" x14ac:dyDescent="0.25">
      <c r="B96" s="30" t="s">
        <v>44</v>
      </c>
      <c r="C96" s="32">
        <v>3000</v>
      </c>
      <c r="D96" s="37" t="s">
        <v>88</v>
      </c>
    </row>
    <row r="97" spans="2:4" x14ac:dyDescent="0.25">
      <c r="B97" s="30" t="s">
        <v>44</v>
      </c>
      <c r="C97" s="32">
        <v>1500</v>
      </c>
      <c r="D97" s="37" t="s">
        <v>89</v>
      </c>
    </row>
    <row r="98" spans="2:4" x14ac:dyDescent="0.25">
      <c r="B98" s="30" t="s">
        <v>44</v>
      </c>
      <c r="C98" s="32">
        <v>4000</v>
      </c>
      <c r="D98" s="37" t="s">
        <v>90</v>
      </c>
    </row>
    <row r="99" spans="2:4" x14ac:dyDescent="0.25">
      <c r="B99" s="30" t="s">
        <v>44</v>
      </c>
      <c r="C99" s="32">
        <v>1500</v>
      </c>
      <c r="D99" s="37" t="s">
        <v>91</v>
      </c>
    </row>
    <row r="100" spans="2:4" x14ac:dyDescent="0.25">
      <c r="B100" s="30" t="s">
        <v>44</v>
      </c>
      <c r="C100" s="32">
        <v>9500</v>
      </c>
      <c r="D100" s="37" t="s">
        <v>92</v>
      </c>
    </row>
    <row r="101" spans="2:4" x14ac:dyDescent="0.25">
      <c r="B101" s="30" t="s">
        <v>44</v>
      </c>
      <c r="C101" s="32">
        <v>4500</v>
      </c>
      <c r="D101" s="37" t="s">
        <v>93</v>
      </c>
    </row>
    <row r="102" spans="2:4" x14ac:dyDescent="0.25">
      <c r="B102" s="30" t="s">
        <v>44</v>
      </c>
      <c r="C102" s="32">
        <v>2500</v>
      </c>
      <c r="D102" s="37" t="s">
        <v>94</v>
      </c>
    </row>
    <row r="103" spans="2:4" x14ac:dyDescent="0.25">
      <c r="B103" s="30" t="s">
        <v>44</v>
      </c>
      <c r="C103" s="32">
        <v>4000</v>
      </c>
      <c r="D103" s="37" t="s">
        <v>95</v>
      </c>
    </row>
    <row r="104" spans="2:4" x14ac:dyDescent="0.25">
      <c r="B104" s="30" t="s">
        <v>44</v>
      </c>
      <c r="C104" s="47">
        <v>2500</v>
      </c>
      <c r="D104" s="48" t="s">
        <v>96</v>
      </c>
    </row>
    <row r="105" spans="2:4" x14ac:dyDescent="0.25">
      <c r="B105" s="30" t="s">
        <v>44</v>
      </c>
      <c r="C105" s="47">
        <v>4000</v>
      </c>
      <c r="D105" s="48" t="s">
        <v>97</v>
      </c>
    </row>
    <row r="106" spans="2:4" x14ac:dyDescent="0.25">
      <c r="B106" s="30" t="s">
        <v>44</v>
      </c>
      <c r="C106" s="47">
        <v>4000</v>
      </c>
      <c r="D106" s="48" t="s">
        <v>102</v>
      </c>
    </row>
    <row r="107" spans="2:4" x14ac:dyDescent="0.25">
      <c r="B107" s="30" t="s">
        <v>44</v>
      </c>
      <c r="C107" s="47">
        <v>1500</v>
      </c>
      <c r="D107" s="48" t="s">
        <v>98</v>
      </c>
    </row>
    <row r="108" spans="2:4" x14ac:dyDescent="0.25">
      <c r="B108" s="30" t="s">
        <v>44</v>
      </c>
      <c r="C108" s="47">
        <v>2500</v>
      </c>
      <c r="D108" s="48" t="s">
        <v>101</v>
      </c>
    </row>
    <row r="109" spans="2:4" x14ac:dyDescent="0.25">
      <c r="B109" s="30" t="s">
        <v>44</v>
      </c>
      <c r="C109" s="47">
        <v>2500</v>
      </c>
      <c r="D109" s="48" t="s">
        <v>100</v>
      </c>
    </row>
    <row r="110" spans="2:4" x14ac:dyDescent="0.25">
      <c r="B110" s="30" t="s">
        <v>44</v>
      </c>
      <c r="C110" s="47">
        <v>4000</v>
      </c>
      <c r="D110" s="48" t="s">
        <v>99</v>
      </c>
    </row>
    <row r="111" spans="2:4" x14ac:dyDescent="0.25">
      <c r="B111" s="30" t="s">
        <v>44</v>
      </c>
      <c r="C111" s="32">
        <v>2500</v>
      </c>
      <c r="D111" s="37" t="s">
        <v>103</v>
      </c>
    </row>
    <row r="112" spans="2:4" x14ac:dyDescent="0.25">
      <c r="B112" s="30" t="s">
        <v>44</v>
      </c>
      <c r="C112" s="32">
        <v>4000</v>
      </c>
      <c r="D112" s="37" t="s">
        <v>104</v>
      </c>
    </row>
    <row r="113" spans="2:4" x14ac:dyDescent="0.25">
      <c r="B113" s="30" t="s">
        <v>44</v>
      </c>
      <c r="C113" s="32">
        <v>2500</v>
      </c>
      <c r="D113" s="37" t="s">
        <v>105</v>
      </c>
    </row>
    <row r="114" spans="2:4" x14ac:dyDescent="0.25">
      <c r="B114" s="30" t="s">
        <v>45</v>
      </c>
      <c r="C114" s="32">
        <v>8000</v>
      </c>
      <c r="D114" s="37" t="s">
        <v>106</v>
      </c>
    </row>
    <row r="115" spans="2:4" x14ac:dyDescent="0.25">
      <c r="B115" s="30" t="s">
        <v>45</v>
      </c>
      <c r="C115" s="32">
        <v>8000</v>
      </c>
      <c r="D115" s="37" t="s">
        <v>103</v>
      </c>
    </row>
    <row r="116" spans="2:4" x14ac:dyDescent="0.25">
      <c r="B116" s="30" t="s">
        <v>46</v>
      </c>
      <c r="C116" s="32">
        <v>175632</v>
      </c>
      <c r="D116" s="37" t="s">
        <v>107</v>
      </c>
    </row>
    <row r="117" spans="2:4" x14ac:dyDescent="0.25">
      <c r="B117" s="30" t="s">
        <v>47</v>
      </c>
      <c r="C117" s="32">
        <v>75500</v>
      </c>
      <c r="D117" s="37" t="s">
        <v>108</v>
      </c>
    </row>
    <row r="118" spans="2:4" x14ac:dyDescent="0.25">
      <c r="B118" s="30" t="s">
        <v>48</v>
      </c>
      <c r="C118" s="32">
        <v>74010</v>
      </c>
      <c r="D118" s="37" t="s">
        <v>109</v>
      </c>
    </row>
    <row r="119" spans="2:4" x14ac:dyDescent="0.25">
      <c r="B119" s="30" t="s">
        <v>49</v>
      </c>
      <c r="C119" s="32">
        <v>20000</v>
      </c>
      <c r="D119" s="37" t="s">
        <v>110</v>
      </c>
    </row>
    <row r="120" spans="2:4" x14ac:dyDescent="0.25">
      <c r="B120" s="30" t="s">
        <v>50</v>
      </c>
      <c r="C120" s="32">
        <v>22500</v>
      </c>
      <c r="D120" s="37" t="s">
        <v>111</v>
      </c>
    </row>
    <row r="121" spans="2:4" x14ac:dyDescent="0.25">
      <c r="B121" s="30" t="s">
        <v>51</v>
      </c>
      <c r="C121" s="32">
        <v>1200</v>
      </c>
      <c r="D121" s="37" t="s">
        <v>112</v>
      </c>
    </row>
    <row r="122" spans="2:4" x14ac:dyDescent="0.25">
      <c r="B122" s="31" t="s">
        <v>52</v>
      </c>
      <c r="C122" s="32">
        <v>18988.439999999999</v>
      </c>
      <c r="D122" s="37" t="s">
        <v>113</v>
      </c>
    </row>
    <row r="123" spans="2:4" x14ac:dyDescent="0.25">
      <c r="B123" s="31" t="s">
        <v>52</v>
      </c>
      <c r="C123" s="32">
        <v>2591.5700000000002</v>
      </c>
      <c r="D123" s="37" t="s">
        <v>114</v>
      </c>
    </row>
    <row r="124" spans="2:4" x14ac:dyDescent="0.25">
      <c r="B124" s="31" t="s">
        <v>52</v>
      </c>
      <c r="C124" s="32">
        <v>2135.41</v>
      </c>
      <c r="D124" s="37" t="s">
        <v>115</v>
      </c>
    </row>
    <row r="125" spans="2:4" x14ac:dyDescent="0.25">
      <c r="B125" s="31" t="s">
        <v>52</v>
      </c>
      <c r="C125" s="32">
        <v>6394.59</v>
      </c>
      <c r="D125" s="37" t="s">
        <v>116</v>
      </c>
    </row>
    <row r="126" spans="2:4" x14ac:dyDescent="0.25">
      <c r="B126" s="31" t="s">
        <v>52</v>
      </c>
      <c r="C126" s="32">
        <v>20891.88</v>
      </c>
      <c r="D126" s="37" t="s">
        <v>117</v>
      </c>
    </row>
    <row r="127" spans="2:4" x14ac:dyDescent="0.25">
      <c r="B127" s="31" t="s">
        <v>53</v>
      </c>
      <c r="C127" s="32">
        <v>16780.830000000002</v>
      </c>
      <c r="D127" s="37" t="s">
        <v>118</v>
      </c>
    </row>
    <row r="128" spans="2:4" x14ac:dyDescent="0.25">
      <c r="B128" s="39" t="s">
        <v>53</v>
      </c>
      <c r="C128" s="32">
        <v>13020.8</v>
      </c>
      <c r="D128" s="37" t="s">
        <v>119</v>
      </c>
    </row>
    <row r="129" spans="2:4" x14ac:dyDescent="0.25">
      <c r="B129" s="40" t="s">
        <v>120</v>
      </c>
      <c r="C129" s="38">
        <f>SUM(C62:C128)</f>
        <v>1030192.5599999999</v>
      </c>
      <c r="D129" s="37"/>
    </row>
    <row r="130" spans="2:4" x14ac:dyDescent="0.25">
      <c r="B130" s="41" t="s">
        <v>121</v>
      </c>
      <c r="C130" s="42">
        <f>56384.84-40250</f>
        <v>16134.839999999997</v>
      </c>
      <c r="D130" s="43" t="s">
        <v>123</v>
      </c>
    </row>
    <row r="131" spans="2:4" x14ac:dyDescent="0.25">
      <c r="B131" s="41" t="s">
        <v>121</v>
      </c>
      <c r="C131" s="42">
        <v>1534</v>
      </c>
      <c r="D131" s="43" t="s">
        <v>124</v>
      </c>
    </row>
    <row r="132" spans="2:4" x14ac:dyDescent="0.25">
      <c r="B132" s="41" t="s">
        <v>121</v>
      </c>
      <c r="C132" s="42">
        <v>9881.16</v>
      </c>
      <c r="D132" s="43" t="s">
        <v>125</v>
      </c>
    </row>
    <row r="133" spans="2:4" ht="26.25" x14ac:dyDescent="0.25">
      <c r="B133" s="45" t="s">
        <v>129</v>
      </c>
      <c r="C133" s="44">
        <f>SUM(C130:C132)</f>
        <v>27549.999999999996</v>
      </c>
      <c r="D133" s="43"/>
    </row>
    <row r="134" spans="2:4" x14ac:dyDescent="0.25">
      <c r="B134" s="41" t="s">
        <v>121</v>
      </c>
      <c r="C134" s="42">
        <v>40250</v>
      </c>
      <c r="D134" s="43" t="s">
        <v>123</v>
      </c>
    </row>
    <row r="135" spans="2:4" x14ac:dyDescent="0.25">
      <c r="B135" s="45" t="s">
        <v>127</v>
      </c>
      <c r="C135" s="44">
        <v>40250</v>
      </c>
      <c r="D135" s="43"/>
    </row>
    <row r="136" spans="2:4" x14ac:dyDescent="0.25">
      <c r="B136" s="41" t="s">
        <v>122</v>
      </c>
      <c r="C136" s="42">
        <v>746204.63</v>
      </c>
      <c r="D136" s="43" t="s">
        <v>126</v>
      </c>
    </row>
    <row r="137" spans="2:4" x14ac:dyDescent="0.25">
      <c r="B137" s="46" t="s">
        <v>128</v>
      </c>
      <c r="C137" s="44">
        <f>SUM(C136)</f>
        <v>746204.63</v>
      </c>
      <c r="D137" s="43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2021-03-10T10:46:56Z</dcterms:modified>
</cp:coreProperties>
</file>